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\Desktop\Sportshall 23-01-2022\"/>
    </mc:Choice>
  </mc:AlternateContent>
  <xr:revisionPtr revIDLastSave="0" documentId="13_ncr:1_{E4644488-6C4D-4A43-B14A-BE8A7E5A9844}" xr6:coauthVersionLast="47" xr6:coauthVersionMax="47" xr10:uidLastSave="{00000000-0000-0000-0000-000000000000}"/>
  <bookViews>
    <workbookView xWindow="-108" yWindow="-108" windowWidth="23256" windowHeight="12456" firstSheet="6" activeTab="6" xr2:uid="{DB3738B7-BD00-4B87-8A0B-05E52ACB1731}"/>
  </bookViews>
  <sheets>
    <sheet name="Club" sheetId="1" state="hidden" r:id="rId1"/>
    <sheet name="Athlete" sheetId="2" state="hidden" r:id="rId2"/>
    <sheet name="Event" sheetId="3" state="hidden" r:id="rId3"/>
    <sheet name="Track Results" sheetId="4" state="hidden" r:id="rId4"/>
    <sheet name="Field Results" sheetId="5" state="hidden" r:id="rId5"/>
    <sheet name="Relay Results" sheetId="6" state="hidden" r:id="rId6"/>
    <sheet name="Club Results" sheetId="7" r:id="rId7"/>
    <sheet name="Athlete Scores" sheetId="10" r:id="rId8"/>
    <sheet name="Athlete Results" sheetId="8" r:id="rId9"/>
    <sheet name="Fees" sheetId="11" state="hidden" r:id="rId10"/>
  </sheets>
  <definedNames>
    <definedName name="_xlnm._FilterDatabase" localSheetId="8" hidden="1">'Athlete Results'!$A$1:$K$16</definedName>
    <definedName name="_xlnm._FilterDatabase" localSheetId="7" hidden="1">'Athlete Scores'!$A$1:$K$16</definedName>
    <definedName name="_xlnm._FilterDatabase" localSheetId="0" hidden="1">Club!$A$1:$A$25</definedName>
    <definedName name="_xlnm._FilterDatabase" localSheetId="6" hidden="1">'Club Results'!$A$1:$N$6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C3" i="11" s="1"/>
  <c r="B4" i="11"/>
  <c r="C4" i="11" s="1"/>
  <c r="B5" i="11"/>
  <c r="C5" i="11" s="1"/>
  <c r="B6" i="11"/>
  <c r="C6" i="11" s="1"/>
  <c r="B2" i="11"/>
  <c r="D25" i="5"/>
  <c r="E25" i="5" s="1"/>
  <c r="F25" i="5"/>
  <c r="D26" i="5"/>
  <c r="E26" i="5" s="1"/>
  <c r="F26" i="5"/>
  <c r="D27" i="5"/>
  <c r="E27" i="5"/>
  <c r="F27" i="5"/>
  <c r="D28" i="5"/>
  <c r="E28" i="5" s="1"/>
  <c r="F28" i="5"/>
  <c r="D29" i="5"/>
  <c r="E29" i="5" s="1"/>
  <c r="F29" i="5"/>
  <c r="D30" i="5"/>
  <c r="E30" i="5" s="1"/>
  <c r="F30" i="5"/>
  <c r="D31" i="5"/>
  <c r="E31" i="5"/>
  <c r="F31" i="5"/>
  <c r="D24" i="5"/>
  <c r="E24" i="5" s="1"/>
  <c r="F24" i="5"/>
  <c r="D19" i="5"/>
  <c r="E19" i="5" s="1"/>
  <c r="F19" i="5"/>
  <c r="D20" i="5"/>
  <c r="E20" i="5" s="1"/>
  <c r="F20" i="5"/>
  <c r="D21" i="5"/>
  <c r="E21" i="5"/>
  <c r="F21" i="5"/>
  <c r="D22" i="5"/>
  <c r="E22" i="5"/>
  <c r="F22" i="5"/>
  <c r="D18" i="5"/>
  <c r="E18" i="5" s="1"/>
  <c r="F18" i="5"/>
  <c r="F10" i="5"/>
  <c r="F11" i="5"/>
  <c r="F12" i="5"/>
  <c r="D3" i="5"/>
  <c r="D4" i="5"/>
  <c r="D5" i="5"/>
  <c r="D6" i="5"/>
  <c r="D7" i="5"/>
  <c r="D8" i="5"/>
  <c r="D9" i="5"/>
  <c r="D10" i="5"/>
  <c r="E10" i="5" s="1"/>
  <c r="D11" i="5"/>
  <c r="E11" i="5" s="1"/>
  <c r="D12" i="5"/>
  <c r="E12" i="5" s="1"/>
  <c r="D2" i="5"/>
  <c r="C6" i="6"/>
  <c r="C7" i="6"/>
  <c r="C5" i="6"/>
  <c r="E6" i="6"/>
  <c r="F6" i="6"/>
  <c r="E7" i="6"/>
  <c r="F7" i="6" s="1"/>
  <c r="E5" i="6"/>
  <c r="F5" i="6" s="1"/>
  <c r="D15" i="5"/>
  <c r="E15" i="5" s="1"/>
  <c r="F15" i="5"/>
  <c r="D16" i="5"/>
  <c r="E16" i="5" s="1"/>
  <c r="F16" i="5"/>
  <c r="D14" i="5"/>
  <c r="E14" i="5" s="1"/>
  <c r="F14" i="5"/>
  <c r="E3" i="6"/>
  <c r="F3" i="6" s="1"/>
  <c r="E2" i="6"/>
  <c r="C3" i="6"/>
  <c r="D11" i="4" l="1"/>
  <c r="E11" i="4" s="1"/>
  <c r="F11" i="4"/>
  <c r="D12" i="4"/>
  <c r="E12" i="4" s="1"/>
  <c r="F12" i="4"/>
  <c r="D13" i="4"/>
  <c r="E13" i="4"/>
  <c r="F13" i="4"/>
  <c r="D14" i="4"/>
  <c r="E14" i="4" s="1"/>
  <c r="F14" i="4"/>
  <c r="D15" i="4"/>
  <c r="E15" i="4"/>
  <c r="F15" i="4"/>
  <c r="D16" i="4"/>
  <c r="E16" i="4" s="1"/>
  <c r="F16" i="4"/>
  <c r="D10" i="4"/>
  <c r="F10" i="4"/>
  <c r="E10" i="4"/>
  <c r="D3" i="4"/>
  <c r="E3" i="4" s="1"/>
  <c r="F3" i="4"/>
  <c r="D4" i="4"/>
  <c r="E4" i="4" s="1"/>
  <c r="F4" i="4"/>
  <c r="D5" i="4"/>
  <c r="E5" i="4"/>
  <c r="F5" i="4"/>
  <c r="D6" i="4"/>
  <c r="E6" i="4"/>
  <c r="F6" i="4"/>
  <c r="D7" i="4"/>
  <c r="E7" i="4"/>
  <c r="F7" i="4"/>
  <c r="D8" i="4"/>
  <c r="E8" i="4"/>
  <c r="F8" i="4"/>
  <c r="E3" i="5"/>
  <c r="E4" i="5"/>
  <c r="E6" i="5"/>
  <c r="E7" i="5"/>
  <c r="E8" i="5"/>
  <c r="E9" i="5"/>
  <c r="F8" i="5"/>
  <c r="F9" i="5"/>
  <c r="F3" i="5"/>
  <c r="F4" i="5"/>
  <c r="E5" i="5"/>
  <c r="F5" i="5"/>
  <c r="F6" i="5"/>
  <c r="F7" i="5"/>
  <c r="D2" i="4" l="1"/>
  <c r="E2" i="4" s="1"/>
  <c r="F2" i="6"/>
  <c r="C2" i="11"/>
  <c r="C2" i="6"/>
  <c r="E2" i="5" l="1"/>
  <c r="F2" i="5"/>
  <c r="F2" i="4"/>
</calcChain>
</file>

<file path=xl/sharedStrings.xml><?xml version="1.0" encoding="utf-8"?>
<sst xmlns="http://schemas.openxmlformats.org/spreadsheetml/2006/main" count="255" uniqueCount="89">
  <si>
    <t>Club Name</t>
  </si>
  <si>
    <t>First Name</t>
  </si>
  <si>
    <t>Last Name</t>
  </si>
  <si>
    <t>Event Name</t>
  </si>
  <si>
    <t>Athlete ID</t>
  </si>
  <si>
    <t>2LAP</t>
  </si>
  <si>
    <t>4LAP</t>
  </si>
  <si>
    <t>6LAP</t>
  </si>
  <si>
    <t>SHOT</t>
  </si>
  <si>
    <t>4X2LAP</t>
  </si>
  <si>
    <t>Event Type</t>
  </si>
  <si>
    <t>Track</t>
  </si>
  <si>
    <t>Field</t>
  </si>
  <si>
    <t>Relay</t>
  </si>
  <si>
    <t>Time (s)</t>
  </si>
  <si>
    <t>Measurement</t>
  </si>
  <si>
    <t>VJ</t>
  </si>
  <si>
    <t>TJ</t>
  </si>
  <si>
    <t>SB</t>
  </si>
  <si>
    <t>LJ</t>
  </si>
  <si>
    <t>PAAR</t>
  </si>
  <si>
    <t>OBSTACLE</t>
  </si>
  <si>
    <t>Club</t>
  </si>
  <si>
    <t>Total Score</t>
  </si>
  <si>
    <t>Position</t>
  </si>
  <si>
    <t>Points</t>
  </si>
  <si>
    <t>Place</t>
  </si>
  <si>
    <t>Name</t>
  </si>
  <si>
    <t>LJ (m)</t>
  </si>
  <si>
    <t>TJ (m)</t>
  </si>
  <si>
    <t>SB (#)</t>
  </si>
  <si>
    <t>SHOT (m)</t>
  </si>
  <si>
    <t>2LAP (s)</t>
  </si>
  <si>
    <t>4LAP (s)</t>
  </si>
  <si>
    <t>Athlete Number</t>
  </si>
  <si>
    <t>Number of Athletes</t>
  </si>
  <si>
    <t>Fee</t>
  </si>
  <si>
    <t>GGAC</t>
  </si>
  <si>
    <t>QUENTIN</t>
  </si>
  <si>
    <t>PRITCHARD</t>
  </si>
  <si>
    <t>ZEB</t>
  </si>
  <si>
    <t>BAKER</t>
  </si>
  <si>
    <t>SCOTT</t>
  </si>
  <si>
    <t>FOZARD</t>
  </si>
  <si>
    <t>HHH</t>
  </si>
  <si>
    <t>Omari</t>
  </si>
  <si>
    <t>Pencille</t>
  </si>
  <si>
    <t>Jon</t>
  </si>
  <si>
    <t>Goldston</t>
  </si>
  <si>
    <t>Sheritt</t>
  </si>
  <si>
    <t>Silly</t>
  </si>
  <si>
    <t>Damman</t>
  </si>
  <si>
    <t>Reza</t>
  </si>
  <si>
    <t>Vincent</t>
  </si>
  <si>
    <t>Peake</t>
  </si>
  <si>
    <t>Joseph</t>
  </si>
  <si>
    <t>Moore</t>
  </si>
  <si>
    <t>CADAC</t>
  </si>
  <si>
    <t>Harry</t>
  </si>
  <si>
    <t>Findlay</t>
  </si>
  <si>
    <t>Harrison</t>
  </si>
  <si>
    <t>Taylor</t>
  </si>
  <si>
    <t>Waverley</t>
  </si>
  <si>
    <t>Jamie</t>
  </si>
  <si>
    <t>Vacher</t>
  </si>
  <si>
    <t>Ollie</t>
  </si>
  <si>
    <t>Jermy</t>
  </si>
  <si>
    <t>Archie</t>
  </si>
  <si>
    <t>Rowan</t>
  </si>
  <si>
    <t>Wimbledon</t>
  </si>
  <si>
    <t>Filip</t>
  </si>
  <si>
    <t>Drabek</t>
  </si>
  <si>
    <t>Kacper</t>
  </si>
  <si>
    <t>Lopatecki</t>
  </si>
  <si>
    <t>QUENTIN PRITCHARD</t>
  </si>
  <si>
    <t>ZEB BAKER</t>
  </si>
  <si>
    <t>SCOTT FOZARD</t>
  </si>
  <si>
    <t>Jon Goldston</t>
  </si>
  <si>
    <t>Sheritt Silly</t>
  </si>
  <si>
    <t>Damman Reza</t>
  </si>
  <si>
    <t>Vincent Peake</t>
  </si>
  <si>
    <t>Joseph Moore</t>
  </si>
  <si>
    <t>Harry Findlay</t>
  </si>
  <si>
    <t>Harrison Taylor</t>
  </si>
  <si>
    <t>Jamie Vacher</t>
  </si>
  <si>
    <t>Ollie Jermy</t>
  </si>
  <si>
    <t>Archie Rowan</t>
  </si>
  <si>
    <t>Filip Drabek</t>
  </si>
  <si>
    <t>Kacper Lopatecki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</si>
</sst>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2" fillId="2" borderId="1" xfId="2" applyBorder="1"/>
    <xf numFmtId="0" fontId="2" fillId="3" borderId="1" xfId="3" applyBorder="1"/>
    <xf numFmtId="0" fontId="3" fillId="4" borderId="1" xfId="4" applyFont="1" applyBorder="1"/>
    <xf numFmtId="164" fontId="0" fillId="0" borderId="0" xfId="5" applyNumberFormat="1" applyFont="1"/>
  </cellXfs>
  <cellStyles count="6">
    <cellStyle name="20% - Accent1" xfId="2" builtinId="30"/>
    <cellStyle name="40% - Accent1" xfId="3" builtinId="31"/>
    <cellStyle name="60% - Accent1" xfId="4" builtinId="32"/>
    <cellStyle name="Comma" xfId="5" builtinId="3"/>
    <cellStyle name="Normal" xfId="0" builtinId="0"/>
    <cellStyle name="Normal 2" xfId="1" xr:uid="{5135BB9E-0CF9-4BC8-A62A-6C9E7F784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932E3-BD2F-4CF5-90C8-CA2D309DCEF5}">
  <dimension ref="A1:A6"/>
  <sheetViews>
    <sheetView workbookViewId="0">
      <selection activeCell="A9" sqref="A9"/>
    </sheetView>
  </sheetViews>
  <sheetFormatPr defaultRowHeight="14.4" x14ac:dyDescent="0.3"/>
  <cols>
    <col min="1" max="1" width="22" bestFit="1" customWidth="1"/>
  </cols>
  <sheetData>
    <row r="1" spans="1:1" x14ac:dyDescent="0.3">
      <c r="A1" t="s">
        <v>0</v>
      </c>
    </row>
    <row r="2" spans="1:1" x14ac:dyDescent="0.3">
      <c r="A2" t="s">
        <v>37</v>
      </c>
    </row>
    <row r="3" spans="1:1" x14ac:dyDescent="0.3">
      <c r="A3" t="s">
        <v>44</v>
      </c>
    </row>
    <row r="4" spans="1:1" x14ac:dyDescent="0.3">
      <c r="A4" t="s">
        <v>57</v>
      </c>
    </row>
    <row r="5" spans="1:1" x14ac:dyDescent="0.3">
      <c r="A5" t="s">
        <v>62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60AC-A39F-4B2E-8274-54828D212E3C}">
  <dimension ref="A1:C6"/>
  <sheetViews>
    <sheetView workbookViewId="0">
      <selection activeCell="B3" sqref="B3"/>
    </sheetView>
  </sheetViews>
  <sheetFormatPr defaultRowHeight="14.4" x14ac:dyDescent="0.3"/>
  <cols>
    <col min="2" max="2" width="17" bestFit="1" customWidth="1"/>
  </cols>
  <sheetData>
    <row r="1" spans="1:3" x14ac:dyDescent="0.3">
      <c r="A1" t="s">
        <v>22</v>
      </c>
      <c r="B1" t="s">
        <v>35</v>
      </c>
      <c r="C1" t="s">
        <v>36</v>
      </c>
    </row>
    <row r="2" spans="1:3" x14ac:dyDescent="0.3">
      <c r="A2" t="s">
        <v>37</v>
      </c>
      <c r="B2">
        <f>COUNTIFS('Athlete Results'!B:B,Fees!A2)</f>
        <v>3</v>
      </c>
      <c r="C2" s="6">
        <f>B2*5</f>
        <v>15</v>
      </c>
    </row>
    <row r="3" spans="1:3" x14ac:dyDescent="0.3">
      <c r="A3" t="s">
        <v>44</v>
      </c>
      <c r="B3">
        <f>COUNTIFS('Athlete Results'!B:B,Fees!A3)</f>
        <v>5</v>
      </c>
      <c r="C3" s="6">
        <f t="shared" ref="C3:C6" si="0">B3*5</f>
        <v>25</v>
      </c>
    </row>
    <row r="4" spans="1:3" x14ac:dyDescent="0.3">
      <c r="A4" t="s">
        <v>57</v>
      </c>
      <c r="B4">
        <f>COUNTIFS('Athlete Results'!B:B,Fees!A4)</f>
        <v>2</v>
      </c>
      <c r="C4" s="6">
        <f t="shared" si="0"/>
        <v>10</v>
      </c>
    </row>
    <row r="5" spans="1:3" x14ac:dyDescent="0.3">
      <c r="A5" t="s">
        <v>62</v>
      </c>
      <c r="B5">
        <f>COUNTIFS('Athlete Results'!B:B,Fees!A5)</f>
        <v>3</v>
      </c>
      <c r="C5" s="6">
        <f t="shared" si="0"/>
        <v>15</v>
      </c>
    </row>
    <row r="6" spans="1:3" x14ac:dyDescent="0.3">
      <c r="A6" t="s">
        <v>69</v>
      </c>
      <c r="B6">
        <f>COUNTIFS('Athlete Results'!B:B,Fees!A6)</f>
        <v>2</v>
      </c>
      <c r="C6" s="6">
        <f t="shared" si="0"/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4B79-EE61-488D-BBDD-523AAD61B68E}">
  <dimension ref="A1:D17"/>
  <sheetViews>
    <sheetView workbookViewId="0">
      <selection activeCell="A9" sqref="A9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0.5546875" bestFit="1" customWidth="1"/>
    <col min="4" max="4" width="10.109375" bestFit="1" customWidth="1"/>
  </cols>
  <sheetData>
    <row r="1" spans="1:4" x14ac:dyDescent="0.3">
      <c r="A1" t="s">
        <v>4</v>
      </c>
      <c r="B1" t="s">
        <v>0</v>
      </c>
      <c r="C1" t="s">
        <v>1</v>
      </c>
      <c r="D1" t="s">
        <v>2</v>
      </c>
    </row>
    <row r="2" spans="1:4" x14ac:dyDescent="0.3">
      <c r="A2">
        <v>91</v>
      </c>
      <c r="B2" t="s">
        <v>37</v>
      </c>
      <c r="C2" t="s">
        <v>38</v>
      </c>
      <c r="D2" t="s">
        <v>39</v>
      </c>
    </row>
    <row r="3" spans="1:4" x14ac:dyDescent="0.3">
      <c r="A3">
        <v>92</v>
      </c>
      <c r="B3" t="s">
        <v>37</v>
      </c>
      <c r="C3" t="s">
        <v>40</v>
      </c>
      <c r="D3" t="s">
        <v>41</v>
      </c>
    </row>
    <row r="4" spans="1:4" x14ac:dyDescent="0.3">
      <c r="A4">
        <v>93</v>
      </c>
      <c r="B4" t="s">
        <v>37</v>
      </c>
      <c r="C4" t="s">
        <v>42</v>
      </c>
      <c r="D4" t="s">
        <v>43</v>
      </c>
    </row>
    <row r="5" spans="1:4" x14ac:dyDescent="0.3">
      <c r="A5">
        <v>114</v>
      </c>
      <c r="B5" t="s">
        <v>44</v>
      </c>
      <c r="C5" t="s">
        <v>45</v>
      </c>
      <c r="D5" t="s">
        <v>46</v>
      </c>
    </row>
    <row r="6" spans="1:4" x14ac:dyDescent="0.3">
      <c r="A6">
        <v>115</v>
      </c>
      <c r="B6" t="s">
        <v>44</v>
      </c>
      <c r="C6" t="s">
        <v>47</v>
      </c>
      <c r="D6" t="s">
        <v>48</v>
      </c>
    </row>
    <row r="7" spans="1:4" x14ac:dyDescent="0.3">
      <c r="A7">
        <v>116</v>
      </c>
      <c r="B7" t="s">
        <v>44</v>
      </c>
      <c r="C7" t="s">
        <v>49</v>
      </c>
      <c r="D7" t="s">
        <v>50</v>
      </c>
    </row>
    <row r="8" spans="1:4" x14ac:dyDescent="0.3">
      <c r="A8">
        <v>117</v>
      </c>
      <c r="B8" t="s">
        <v>44</v>
      </c>
      <c r="C8" t="s">
        <v>51</v>
      </c>
      <c r="D8" t="s">
        <v>52</v>
      </c>
    </row>
    <row r="9" spans="1:4" x14ac:dyDescent="0.3">
      <c r="A9">
        <v>118</v>
      </c>
      <c r="B9" t="s">
        <v>44</v>
      </c>
      <c r="C9" t="s">
        <v>53</v>
      </c>
      <c r="D9" t="s">
        <v>54</v>
      </c>
    </row>
    <row r="10" spans="1:4" x14ac:dyDescent="0.3">
      <c r="A10">
        <v>119</v>
      </c>
      <c r="B10" t="s">
        <v>44</v>
      </c>
      <c r="C10" t="s">
        <v>55</v>
      </c>
      <c r="D10" t="s">
        <v>56</v>
      </c>
    </row>
    <row r="11" spans="1:4" x14ac:dyDescent="0.3">
      <c r="A11">
        <v>7</v>
      </c>
      <c r="B11" t="s">
        <v>57</v>
      </c>
      <c r="C11" t="s">
        <v>58</v>
      </c>
      <c r="D11" t="s">
        <v>59</v>
      </c>
    </row>
    <row r="12" spans="1:4" x14ac:dyDescent="0.3">
      <c r="A12">
        <v>8</v>
      </c>
      <c r="B12" t="s">
        <v>57</v>
      </c>
      <c r="C12" t="s">
        <v>60</v>
      </c>
      <c r="D12" t="s">
        <v>61</v>
      </c>
    </row>
    <row r="13" spans="1:4" x14ac:dyDescent="0.3">
      <c r="A13">
        <v>163</v>
      </c>
      <c r="B13" t="s">
        <v>62</v>
      </c>
      <c r="C13" t="s">
        <v>63</v>
      </c>
      <c r="D13" t="s">
        <v>64</v>
      </c>
    </row>
    <row r="14" spans="1:4" x14ac:dyDescent="0.3">
      <c r="A14">
        <v>166</v>
      </c>
      <c r="B14" t="s">
        <v>62</v>
      </c>
      <c r="C14" t="s">
        <v>65</v>
      </c>
      <c r="D14" t="s">
        <v>66</v>
      </c>
    </row>
    <row r="15" spans="1:4" x14ac:dyDescent="0.3">
      <c r="A15">
        <v>167</v>
      </c>
      <c r="B15" t="s">
        <v>62</v>
      </c>
      <c r="C15" t="s">
        <v>67</v>
      </c>
      <c r="D15" t="s">
        <v>68</v>
      </c>
    </row>
    <row r="16" spans="1:4" x14ac:dyDescent="0.3">
      <c r="A16">
        <v>169</v>
      </c>
      <c r="B16" t="s">
        <v>69</v>
      </c>
      <c r="C16" t="s">
        <v>70</v>
      </c>
      <c r="D16" t="s">
        <v>71</v>
      </c>
    </row>
    <row r="17" spans="1:4" x14ac:dyDescent="0.3">
      <c r="A17">
        <v>173</v>
      </c>
      <c r="B17" t="s">
        <v>69</v>
      </c>
      <c r="C17" t="s">
        <v>72</v>
      </c>
      <c r="D1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598D-8B4E-4CC1-B0C0-B004C0102AF3}">
  <dimension ref="A1:B12"/>
  <sheetViews>
    <sheetView workbookViewId="0">
      <selection activeCell="A9" sqref="A9"/>
    </sheetView>
  </sheetViews>
  <sheetFormatPr defaultRowHeight="14.4" x14ac:dyDescent="0.3"/>
  <cols>
    <col min="1" max="1" width="11.6640625" bestFit="1" customWidth="1"/>
    <col min="2" max="2" width="10.6640625" bestFit="1" customWidth="1"/>
  </cols>
  <sheetData>
    <row r="1" spans="1:2" x14ac:dyDescent="0.3">
      <c r="A1" t="s">
        <v>3</v>
      </c>
      <c r="B1" t="s">
        <v>10</v>
      </c>
    </row>
    <row r="2" spans="1:2" x14ac:dyDescent="0.3">
      <c r="A2" t="s">
        <v>5</v>
      </c>
      <c r="B2" t="s">
        <v>11</v>
      </c>
    </row>
    <row r="3" spans="1:2" x14ac:dyDescent="0.3">
      <c r="A3" t="s">
        <v>6</v>
      </c>
      <c r="B3" t="s">
        <v>11</v>
      </c>
    </row>
    <row r="4" spans="1:2" x14ac:dyDescent="0.3">
      <c r="A4" t="s">
        <v>7</v>
      </c>
      <c r="B4" t="s">
        <v>11</v>
      </c>
    </row>
    <row r="5" spans="1:2" x14ac:dyDescent="0.3">
      <c r="A5" t="s">
        <v>19</v>
      </c>
      <c r="B5" t="s">
        <v>12</v>
      </c>
    </row>
    <row r="6" spans="1:2" x14ac:dyDescent="0.3">
      <c r="A6" t="s">
        <v>17</v>
      </c>
      <c r="B6" t="s">
        <v>12</v>
      </c>
    </row>
    <row r="7" spans="1:2" x14ac:dyDescent="0.3">
      <c r="A7" t="s">
        <v>16</v>
      </c>
      <c r="B7" t="s">
        <v>12</v>
      </c>
    </row>
    <row r="8" spans="1:2" x14ac:dyDescent="0.3">
      <c r="A8" t="s">
        <v>18</v>
      </c>
      <c r="B8" t="s">
        <v>12</v>
      </c>
    </row>
    <row r="9" spans="1:2" x14ac:dyDescent="0.3">
      <c r="A9" t="s">
        <v>8</v>
      </c>
      <c r="B9" t="s">
        <v>12</v>
      </c>
    </row>
    <row r="10" spans="1:2" x14ac:dyDescent="0.3">
      <c r="A10" t="s">
        <v>20</v>
      </c>
      <c r="B10" t="s">
        <v>13</v>
      </c>
    </row>
    <row r="11" spans="1:2" x14ac:dyDescent="0.3">
      <c r="A11" t="s">
        <v>9</v>
      </c>
      <c r="B11" t="s">
        <v>13</v>
      </c>
    </row>
    <row r="12" spans="1:2" x14ac:dyDescent="0.3">
      <c r="A12" t="s">
        <v>21</v>
      </c>
      <c r="B12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46BAF-2F17-48B9-BD70-E87AC76C6011}">
  <dimension ref="A1:F16"/>
  <sheetViews>
    <sheetView zoomScaleNormal="100" workbookViewId="0">
      <selection activeCell="A9" sqref="A9"/>
    </sheetView>
  </sheetViews>
  <sheetFormatPr defaultRowHeight="14.4" x14ac:dyDescent="0.3"/>
  <cols>
    <col min="1" max="1" width="11.6640625" bestFit="1" customWidth="1"/>
    <col min="2" max="2" width="10" bestFit="1" customWidth="1"/>
    <col min="3" max="3" width="11.6640625" bestFit="1" customWidth="1"/>
    <col min="6" max="6" width="19.44140625" bestFit="1" customWidth="1"/>
  </cols>
  <sheetData>
    <row r="1" spans="1:6" x14ac:dyDescent="0.3">
      <c r="A1" t="s">
        <v>3</v>
      </c>
      <c r="B1" t="s">
        <v>4</v>
      </c>
      <c r="C1" t="s">
        <v>14</v>
      </c>
      <c r="D1" t="s">
        <v>24</v>
      </c>
      <c r="E1" t="s">
        <v>25</v>
      </c>
      <c r="F1" t="s">
        <v>0</v>
      </c>
    </row>
    <row r="2" spans="1:6" x14ac:dyDescent="0.3">
      <c r="A2" t="s">
        <v>5</v>
      </c>
      <c r="B2">
        <v>119</v>
      </c>
      <c r="C2">
        <v>24.6</v>
      </c>
      <c r="D2">
        <f>ROUNDDOWN(RANK(C2,$C$2:$C$8,1),0)</f>
        <v>4</v>
      </c>
      <c r="E2">
        <f>101-D2</f>
        <v>97</v>
      </c>
      <c r="F2" t="str">
        <f>VLOOKUP(B2,Athlete!A:B,2,FALSE)</f>
        <v>HHH</v>
      </c>
    </row>
    <row r="3" spans="1:6" x14ac:dyDescent="0.3">
      <c r="A3" t="s">
        <v>5</v>
      </c>
      <c r="B3">
        <v>163</v>
      </c>
      <c r="C3">
        <v>24.7</v>
      </c>
      <c r="D3">
        <f t="shared" ref="D3:D8" si="0">ROUNDDOWN(RANK(C3,$C$2:$C$8,1),0)</f>
        <v>5</v>
      </c>
      <c r="E3">
        <f t="shared" ref="E3:E16" si="1">101-D3</f>
        <v>96</v>
      </c>
      <c r="F3" t="str">
        <f>VLOOKUP(B3,Athlete!A:B,2,FALSE)</f>
        <v>Waverley</v>
      </c>
    </row>
    <row r="4" spans="1:6" x14ac:dyDescent="0.3">
      <c r="A4" t="s">
        <v>5</v>
      </c>
      <c r="B4">
        <v>93</v>
      </c>
      <c r="C4">
        <v>24.8</v>
      </c>
      <c r="D4">
        <f t="shared" si="0"/>
        <v>6</v>
      </c>
      <c r="E4">
        <f t="shared" si="1"/>
        <v>95</v>
      </c>
      <c r="F4" t="str">
        <f>VLOOKUP(B4,Athlete!A:B,2,FALSE)</f>
        <v>GGAC</v>
      </c>
    </row>
    <row r="5" spans="1:6" x14ac:dyDescent="0.3">
      <c r="A5" t="s">
        <v>5</v>
      </c>
      <c r="B5">
        <v>173</v>
      </c>
      <c r="C5">
        <v>28.9</v>
      </c>
      <c r="D5">
        <f t="shared" si="0"/>
        <v>7</v>
      </c>
      <c r="E5">
        <f t="shared" si="1"/>
        <v>94</v>
      </c>
      <c r="F5" t="str">
        <f>VLOOKUP(B5,Athlete!A:B,2,FALSE)</f>
        <v>Wimbledon</v>
      </c>
    </row>
    <row r="6" spans="1:6" x14ac:dyDescent="0.3">
      <c r="A6" t="s">
        <v>5</v>
      </c>
      <c r="B6">
        <v>8</v>
      </c>
      <c r="C6">
        <v>23.9</v>
      </c>
      <c r="D6">
        <f t="shared" si="0"/>
        <v>1</v>
      </c>
      <c r="E6">
        <f t="shared" si="1"/>
        <v>100</v>
      </c>
      <c r="F6" t="str">
        <f>VLOOKUP(B6,Athlete!A:B,2,FALSE)</f>
        <v>CADAC</v>
      </c>
    </row>
    <row r="7" spans="1:6" x14ac:dyDescent="0.3">
      <c r="A7" t="s">
        <v>5</v>
      </c>
      <c r="B7">
        <v>7</v>
      </c>
      <c r="C7">
        <v>24.1</v>
      </c>
      <c r="D7">
        <f t="shared" si="0"/>
        <v>2</v>
      </c>
      <c r="E7">
        <f t="shared" si="1"/>
        <v>99</v>
      </c>
      <c r="F7" t="str">
        <f>VLOOKUP(B7,Athlete!A:B,2,FALSE)</f>
        <v>CADAC</v>
      </c>
    </row>
    <row r="8" spans="1:6" x14ac:dyDescent="0.3">
      <c r="A8" t="s">
        <v>5</v>
      </c>
      <c r="B8">
        <v>91</v>
      </c>
      <c r="C8">
        <v>24.1</v>
      </c>
      <c r="D8">
        <f t="shared" si="0"/>
        <v>2</v>
      </c>
      <c r="E8">
        <f t="shared" si="1"/>
        <v>99</v>
      </c>
      <c r="F8" t="str">
        <f>VLOOKUP(B8,Athlete!A:B,2,FALSE)</f>
        <v>GGAC</v>
      </c>
    </row>
    <row r="10" spans="1:6" x14ac:dyDescent="0.3">
      <c r="A10" t="s">
        <v>6</v>
      </c>
      <c r="B10">
        <v>116</v>
      </c>
      <c r="C10">
        <v>53.4</v>
      </c>
      <c r="D10">
        <f>ROUNDDOWN(RANK(C10,$C$10:$C$16,1),0)</f>
        <v>3</v>
      </c>
      <c r="E10">
        <f t="shared" si="1"/>
        <v>98</v>
      </c>
      <c r="F10" t="str">
        <f>VLOOKUP(B10,Athlete!A:B,2,FALSE)</f>
        <v>HHH</v>
      </c>
    </row>
    <row r="11" spans="1:6" x14ac:dyDescent="0.3">
      <c r="A11" t="s">
        <v>6</v>
      </c>
      <c r="B11">
        <v>167</v>
      </c>
      <c r="C11">
        <v>55</v>
      </c>
      <c r="D11">
        <f t="shared" ref="D11:D16" si="2">ROUNDDOWN(RANK(C11,$C$10:$C$16,1),0)</f>
        <v>5</v>
      </c>
      <c r="E11">
        <f t="shared" si="1"/>
        <v>96</v>
      </c>
      <c r="F11" t="str">
        <f>VLOOKUP(B11,Athlete!A:B,2,FALSE)</f>
        <v>Waverley</v>
      </c>
    </row>
    <row r="12" spans="1:6" x14ac:dyDescent="0.3">
      <c r="A12" t="s">
        <v>6</v>
      </c>
      <c r="B12">
        <v>118</v>
      </c>
      <c r="C12">
        <v>57.1</v>
      </c>
      <c r="D12">
        <f t="shared" si="2"/>
        <v>6</v>
      </c>
      <c r="E12">
        <f t="shared" si="1"/>
        <v>95</v>
      </c>
      <c r="F12" t="str">
        <f>VLOOKUP(B12,Athlete!A:B,2,FALSE)</f>
        <v>HHH</v>
      </c>
    </row>
    <row r="13" spans="1:6" x14ac:dyDescent="0.3">
      <c r="A13" t="s">
        <v>6</v>
      </c>
      <c r="B13">
        <v>169</v>
      </c>
      <c r="C13">
        <v>61</v>
      </c>
      <c r="D13">
        <f t="shared" si="2"/>
        <v>7</v>
      </c>
      <c r="E13">
        <f t="shared" si="1"/>
        <v>94</v>
      </c>
      <c r="F13" t="str">
        <f>VLOOKUP(B13,Athlete!A:B,2,FALSE)</f>
        <v>Wimbledon</v>
      </c>
    </row>
    <row r="14" spans="1:6" x14ac:dyDescent="0.3">
      <c r="A14" t="s">
        <v>6</v>
      </c>
      <c r="B14">
        <v>115</v>
      </c>
      <c r="C14">
        <v>52.4</v>
      </c>
      <c r="D14">
        <f t="shared" si="2"/>
        <v>1</v>
      </c>
      <c r="E14">
        <f t="shared" si="1"/>
        <v>100</v>
      </c>
      <c r="F14" t="str">
        <f>VLOOKUP(B14,Athlete!A:B,2,FALSE)</f>
        <v>HHH</v>
      </c>
    </row>
    <row r="15" spans="1:6" x14ac:dyDescent="0.3">
      <c r="A15" t="s">
        <v>6</v>
      </c>
      <c r="B15">
        <v>92</v>
      </c>
      <c r="C15">
        <v>53.3</v>
      </c>
      <c r="D15">
        <f t="shared" si="2"/>
        <v>2</v>
      </c>
      <c r="E15">
        <f t="shared" si="1"/>
        <v>99</v>
      </c>
      <c r="F15" t="str">
        <f>VLOOKUP(B15,Athlete!A:B,2,FALSE)</f>
        <v>GGAC</v>
      </c>
    </row>
    <row r="16" spans="1:6" x14ac:dyDescent="0.3">
      <c r="A16" t="s">
        <v>6</v>
      </c>
      <c r="B16">
        <v>166</v>
      </c>
      <c r="C16">
        <v>54.9</v>
      </c>
      <c r="D16">
        <f t="shared" si="2"/>
        <v>4</v>
      </c>
      <c r="E16">
        <f t="shared" si="1"/>
        <v>97</v>
      </c>
      <c r="F16" t="str">
        <f>VLOOKUP(B16,Athlete!A:B,2,FALSE)</f>
        <v>Waverley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2B371-2944-4AE3-8AA1-E67AC8B1537A}">
  <dimension ref="A1:F31"/>
  <sheetViews>
    <sheetView topLeftCell="A8" workbookViewId="0">
      <selection activeCell="A9" sqref="A9"/>
    </sheetView>
  </sheetViews>
  <sheetFormatPr defaultRowHeight="14.4" x14ac:dyDescent="0.3"/>
  <cols>
    <col min="1" max="1" width="11.6640625" bestFit="1" customWidth="1"/>
    <col min="2" max="2" width="10" bestFit="1" customWidth="1"/>
    <col min="3" max="3" width="13.5546875" bestFit="1" customWidth="1"/>
    <col min="4" max="4" width="10.6640625" bestFit="1" customWidth="1"/>
    <col min="6" max="6" width="19.44140625" bestFit="1" customWidth="1"/>
  </cols>
  <sheetData>
    <row r="1" spans="1:6" x14ac:dyDescent="0.3">
      <c r="A1" t="s">
        <v>3</v>
      </c>
      <c r="B1" t="s">
        <v>4</v>
      </c>
      <c r="C1" t="s">
        <v>15</v>
      </c>
      <c r="D1" t="s">
        <v>24</v>
      </c>
      <c r="E1" t="s">
        <v>25</v>
      </c>
      <c r="F1" t="s">
        <v>0</v>
      </c>
    </row>
    <row r="2" spans="1:6" x14ac:dyDescent="0.3">
      <c r="A2" t="s">
        <v>19</v>
      </c>
      <c r="B2">
        <v>92</v>
      </c>
      <c r="C2">
        <v>2.13</v>
      </c>
      <c r="D2">
        <f>ROUNDDOWN(_xlfn.RANK.AVG(C2,$C$2:$C$12,0),0)</f>
        <v>8</v>
      </c>
      <c r="E2">
        <f>101-D2</f>
        <v>93</v>
      </c>
      <c r="F2" t="str">
        <f>VLOOKUP(B2,Athlete!A:B,2,FALSE)</f>
        <v>GGAC</v>
      </c>
    </row>
    <row r="3" spans="1:6" x14ac:dyDescent="0.3">
      <c r="A3" t="s">
        <v>19</v>
      </c>
      <c r="B3">
        <v>167</v>
      </c>
      <c r="C3">
        <v>2.21</v>
      </c>
      <c r="D3">
        <f t="shared" ref="D3:D12" si="0">ROUNDDOWN(_xlfn.RANK.AVG(C3,$C$2:$C$12,0),0)</f>
        <v>6</v>
      </c>
      <c r="E3">
        <f t="shared" ref="E3:E31" si="1">101-D3</f>
        <v>95</v>
      </c>
      <c r="F3" t="str">
        <f>VLOOKUP(B3,Athlete!A:B,2,FALSE)</f>
        <v>Waverley</v>
      </c>
    </row>
    <row r="4" spans="1:6" x14ac:dyDescent="0.3">
      <c r="A4" t="s">
        <v>19</v>
      </c>
      <c r="B4">
        <v>169</v>
      </c>
      <c r="C4">
        <v>2.02</v>
      </c>
      <c r="D4">
        <f t="shared" si="0"/>
        <v>9</v>
      </c>
      <c r="E4">
        <f t="shared" si="1"/>
        <v>92</v>
      </c>
      <c r="F4" t="str">
        <f>VLOOKUP(B4,Athlete!A:B,2,FALSE)</f>
        <v>Wimbledon</v>
      </c>
    </row>
    <row r="5" spans="1:6" x14ac:dyDescent="0.3">
      <c r="A5" t="s">
        <v>19</v>
      </c>
      <c r="B5">
        <v>173</v>
      </c>
      <c r="C5">
        <v>2</v>
      </c>
      <c r="D5">
        <f t="shared" si="0"/>
        <v>10</v>
      </c>
      <c r="E5">
        <f t="shared" si="1"/>
        <v>91</v>
      </c>
      <c r="F5" t="str">
        <f>VLOOKUP(B5,Athlete!A:B,2,FALSE)</f>
        <v>Wimbledon</v>
      </c>
    </row>
    <row r="6" spans="1:6" x14ac:dyDescent="0.3">
      <c r="A6" t="s">
        <v>19</v>
      </c>
      <c r="B6">
        <v>7</v>
      </c>
      <c r="C6">
        <v>2.33</v>
      </c>
      <c r="D6">
        <f t="shared" si="0"/>
        <v>4</v>
      </c>
      <c r="E6">
        <f t="shared" si="1"/>
        <v>97</v>
      </c>
      <c r="F6" t="str">
        <f>VLOOKUP(B6,Athlete!A:B,2,FALSE)</f>
        <v>CADAC</v>
      </c>
    </row>
    <row r="7" spans="1:6" x14ac:dyDescent="0.3">
      <c r="A7" t="s">
        <v>19</v>
      </c>
      <c r="B7">
        <v>115</v>
      </c>
      <c r="C7">
        <v>2.42</v>
      </c>
      <c r="D7">
        <f t="shared" si="0"/>
        <v>2</v>
      </c>
      <c r="E7">
        <f t="shared" si="1"/>
        <v>99</v>
      </c>
      <c r="F7" t="str">
        <f>VLOOKUP(B7,Athlete!A:B,2,FALSE)</f>
        <v>HHH</v>
      </c>
    </row>
    <row r="8" spans="1:6" x14ac:dyDescent="0.3">
      <c r="A8" t="s">
        <v>19</v>
      </c>
      <c r="B8">
        <v>93</v>
      </c>
      <c r="C8">
        <v>2.35</v>
      </c>
      <c r="D8">
        <f t="shared" si="0"/>
        <v>3</v>
      </c>
      <c r="E8">
        <f t="shared" si="1"/>
        <v>98</v>
      </c>
      <c r="F8" t="str">
        <f>VLOOKUP(B8,Athlete!A:B,2,FALSE)</f>
        <v>GGAC</v>
      </c>
    </row>
    <row r="9" spans="1:6" x14ac:dyDescent="0.3">
      <c r="A9" t="s">
        <v>19</v>
      </c>
      <c r="B9">
        <v>163</v>
      </c>
      <c r="C9">
        <v>2.61</v>
      </c>
      <c r="D9">
        <f t="shared" si="0"/>
        <v>1</v>
      </c>
      <c r="E9">
        <f t="shared" si="1"/>
        <v>100</v>
      </c>
      <c r="F9" t="str">
        <f>VLOOKUP(B9,Athlete!A:B,2,FALSE)</f>
        <v>Waverley</v>
      </c>
    </row>
    <row r="10" spans="1:6" x14ac:dyDescent="0.3">
      <c r="A10" t="s">
        <v>19</v>
      </c>
      <c r="B10">
        <v>117</v>
      </c>
      <c r="C10">
        <v>1.65</v>
      </c>
      <c r="D10">
        <f t="shared" si="0"/>
        <v>11</v>
      </c>
      <c r="E10">
        <f t="shared" si="1"/>
        <v>90</v>
      </c>
      <c r="F10" t="str">
        <f>VLOOKUP(B10,Athlete!A:B,2,FALSE)</f>
        <v>HHH</v>
      </c>
    </row>
    <row r="11" spans="1:6" x14ac:dyDescent="0.3">
      <c r="A11" t="s">
        <v>19</v>
      </c>
      <c r="B11">
        <v>166</v>
      </c>
      <c r="C11">
        <v>2.19</v>
      </c>
      <c r="D11">
        <f t="shared" si="0"/>
        <v>7</v>
      </c>
      <c r="E11">
        <f t="shared" si="1"/>
        <v>94</v>
      </c>
      <c r="F11" t="str">
        <f>VLOOKUP(B11,Athlete!A:B,2,FALSE)</f>
        <v>Waverley</v>
      </c>
    </row>
    <row r="12" spans="1:6" x14ac:dyDescent="0.3">
      <c r="A12" t="s">
        <v>19</v>
      </c>
      <c r="B12">
        <v>119</v>
      </c>
      <c r="C12">
        <v>2.31</v>
      </c>
      <c r="D12">
        <f t="shared" si="0"/>
        <v>5</v>
      </c>
      <c r="E12">
        <f t="shared" si="1"/>
        <v>96</v>
      </c>
      <c r="F12" t="str">
        <f>VLOOKUP(B12,Athlete!A:B,2,FALSE)</f>
        <v>HHH</v>
      </c>
    </row>
    <row r="14" spans="1:6" x14ac:dyDescent="0.3">
      <c r="A14" t="s">
        <v>8</v>
      </c>
      <c r="B14">
        <v>117</v>
      </c>
      <c r="C14">
        <v>3.95</v>
      </c>
      <c r="D14">
        <f>ROUNDDOWN(_xlfn.RANK.AVG(C14,$C$14:$C$16,0),0)</f>
        <v>3</v>
      </c>
      <c r="E14">
        <f t="shared" si="1"/>
        <v>98</v>
      </c>
      <c r="F14" t="str">
        <f>VLOOKUP(B14,Athlete!A:B,2,FALSE)</f>
        <v>HHH</v>
      </c>
    </row>
    <row r="15" spans="1:6" x14ac:dyDescent="0.3">
      <c r="A15" t="s">
        <v>8</v>
      </c>
      <c r="B15">
        <v>8</v>
      </c>
      <c r="C15">
        <v>9.94</v>
      </c>
      <c r="D15">
        <f t="shared" ref="D15:D16" si="2">ROUNDDOWN(_xlfn.RANK.AVG(C15,$C$14:$C$16,0),0)</f>
        <v>1</v>
      </c>
      <c r="E15">
        <f t="shared" si="1"/>
        <v>100</v>
      </c>
      <c r="F15" t="str">
        <f>VLOOKUP(B15,Athlete!A:B,2,FALSE)</f>
        <v>CADAC</v>
      </c>
    </row>
    <row r="16" spans="1:6" x14ac:dyDescent="0.3">
      <c r="A16" t="s">
        <v>8</v>
      </c>
      <c r="B16">
        <v>91</v>
      </c>
      <c r="C16">
        <v>9.1300000000000008</v>
      </c>
      <c r="D16">
        <f t="shared" si="2"/>
        <v>2</v>
      </c>
      <c r="E16">
        <f t="shared" si="1"/>
        <v>99</v>
      </c>
      <c r="F16" t="str">
        <f>VLOOKUP(B16,Athlete!A:B,2,FALSE)</f>
        <v>GGAC</v>
      </c>
    </row>
    <row r="18" spans="1:6" x14ac:dyDescent="0.3">
      <c r="A18" t="s">
        <v>17</v>
      </c>
      <c r="B18">
        <v>91</v>
      </c>
      <c r="C18">
        <v>7.14</v>
      </c>
      <c r="D18">
        <f>ROUNDDOWN(_xlfn.RANK.AVG(C18,$C$18:$C$22,0),0)</f>
        <v>3</v>
      </c>
      <c r="E18">
        <f t="shared" si="1"/>
        <v>98</v>
      </c>
      <c r="F18" t="str">
        <f>VLOOKUP(B18,Athlete!A:B,2,FALSE)</f>
        <v>GGAC</v>
      </c>
    </row>
    <row r="19" spans="1:6" x14ac:dyDescent="0.3">
      <c r="A19" t="s">
        <v>17</v>
      </c>
      <c r="B19">
        <v>8</v>
      </c>
      <c r="C19">
        <v>7.87</v>
      </c>
      <c r="D19">
        <f t="shared" ref="D19:D22" si="3">ROUNDDOWN(_xlfn.RANK.AVG(C19,$C$18:$C$22,0),0)</f>
        <v>1</v>
      </c>
      <c r="E19">
        <f t="shared" si="1"/>
        <v>100</v>
      </c>
      <c r="F19" t="str">
        <f>VLOOKUP(B19,Athlete!A:B,2,FALSE)</f>
        <v>CADAC</v>
      </c>
    </row>
    <row r="20" spans="1:6" x14ac:dyDescent="0.3">
      <c r="A20" t="s">
        <v>17</v>
      </c>
      <c r="B20">
        <v>167</v>
      </c>
      <c r="C20">
        <v>6.69</v>
      </c>
      <c r="D20">
        <f t="shared" si="3"/>
        <v>4</v>
      </c>
      <c r="E20">
        <f t="shared" si="1"/>
        <v>97</v>
      </c>
      <c r="F20" t="str">
        <f>VLOOKUP(B20,Athlete!A:B,2,FALSE)</f>
        <v>Waverley</v>
      </c>
    </row>
    <row r="21" spans="1:6" x14ac:dyDescent="0.3">
      <c r="A21" t="s">
        <v>17</v>
      </c>
      <c r="B21">
        <v>173</v>
      </c>
      <c r="C21">
        <v>5.79</v>
      </c>
      <c r="D21">
        <f t="shared" si="3"/>
        <v>5</v>
      </c>
      <c r="E21">
        <f t="shared" si="1"/>
        <v>96</v>
      </c>
      <c r="F21" t="str">
        <f>VLOOKUP(B21,Athlete!A:B,2,FALSE)</f>
        <v>Wimbledon</v>
      </c>
    </row>
    <row r="22" spans="1:6" x14ac:dyDescent="0.3">
      <c r="A22" t="s">
        <v>17</v>
      </c>
      <c r="B22">
        <v>163</v>
      </c>
      <c r="C22">
        <v>7.18</v>
      </c>
      <c r="D22">
        <f t="shared" si="3"/>
        <v>2</v>
      </c>
      <c r="E22">
        <f t="shared" si="1"/>
        <v>99</v>
      </c>
      <c r="F22" t="str">
        <f>VLOOKUP(B22,Athlete!A:B,2,FALSE)</f>
        <v>Waverley</v>
      </c>
    </row>
    <row r="24" spans="1:6" x14ac:dyDescent="0.3">
      <c r="A24" t="s">
        <v>18</v>
      </c>
      <c r="B24">
        <v>119</v>
      </c>
      <c r="C24">
        <v>65</v>
      </c>
      <c r="D24">
        <f>ROUNDDOWN(_xlfn.RANK.AVG(C24,$C$24:$C$31,0),0)</f>
        <v>8</v>
      </c>
      <c r="E24">
        <f t="shared" si="1"/>
        <v>93</v>
      </c>
      <c r="F24" t="str">
        <f>VLOOKUP(B24,Athlete!A:B,2,FALSE)</f>
        <v>HHH</v>
      </c>
    </row>
    <row r="25" spans="1:6" x14ac:dyDescent="0.3">
      <c r="A25" t="s">
        <v>18</v>
      </c>
      <c r="B25">
        <v>93</v>
      </c>
      <c r="C25">
        <v>79</v>
      </c>
      <c r="D25">
        <f t="shared" ref="D25:D31" si="4">ROUNDDOWN(_xlfn.RANK.AVG(C25,$C$24:$C$31,0),0)</f>
        <v>2</v>
      </c>
      <c r="E25">
        <f t="shared" si="1"/>
        <v>99</v>
      </c>
      <c r="F25" t="str">
        <f>VLOOKUP(B25,Athlete!A:B,2,FALSE)</f>
        <v>GGAC</v>
      </c>
    </row>
    <row r="26" spans="1:6" x14ac:dyDescent="0.3">
      <c r="A26" t="s">
        <v>18</v>
      </c>
      <c r="B26">
        <v>166</v>
      </c>
      <c r="C26">
        <v>74</v>
      </c>
      <c r="D26">
        <f t="shared" si="4"/>
        <v>3</v>
      </c>
      <c r="E26">
        <f t="shared" si="1"/>
        <v>98</v>
      </c>
      <c r="F26" t="str">
        <f>VLOOKUP(B26,Athlete!A:B,2,FALSE)</f>
        <v>Waverley</v>
      </c>
    </row>
    <row r="27" spans="1:6" x14ac:dyDescent="0.3">
      <c r="A27" t="s">
        <v>18</v>
      </c>
      <c r="B27">
        <v>118</v>
      </c>
      <c r="C27">
        <v>67</v>
      </c>
      <c r="D27">
        <f t="shared" si="4"/>
        <v>7</v>
      </c>
      <c r="E27">
        <f t="shared" si="1"/>
        <v>94</v>
      </c>
      <c r="F27" t="str">
        <f>VLOOKUP(B27,Athlete!A:B,2,FALSE)</f>
        <v>HHH</v>
      </c>
    </row>
    <row r="28" spans="1:6" x14ac:dyDescent="0.3">
      <c r="A28" t="s">
        <v>18</v>
      </c>
      <c r="B28">
        <v>116</v>
      </c>
      <c r="C28">
        <v>71</v>
      </c>
      <c r="D28">
        <f t="shared" si="4"/>
        <v>4</v>
      </c>
      <c r="E28">
        <f t="shared" si="1"/>
        <v>97</v>
      </c>
      <c r="F28" t="str">
        <f>VLOOKUP(B28,Athlete!A:B,2,FALSE)</f>
        <v>HHH</v>
      </c>
    </row>
    <row r="29" spans="1:6" x14ac:dyDescent="0.3">
      <c r="A29" t="s">
        <v>18</v>
      </c>
      <c r="B29">
        <v>7</v>
      </c>
      <c r="C29">
        <v>84</v>
      </c>
      <c r="D29">
        <f t="shared" si="4"/>
        <v>1</v>
      </c>
      <c r="E29">
        <f t="shared" si="1"/>
        <v>100</v>
      </c>
      <c r="F29" t="str">
        <f>VLOOKUP(B29,Athlete!A:B,2,FALSE)</f>
        <v>CADAC</v>
      </c>
    </row>
    <row r="30" spans="1:6" x14ac:dyDescent="0.3">
      <c r="A30" t="s">
        <v>18</v>
      </c>
      <c r="B30">
        <v>169</v>
      </c>
      <c r="C30">
        <v>68</v>
      </c>
      <c r="D30">
        <f t="shared" si="4"/>
        <v>6</v>
      </c>
      <c r="E30">
        <f t="shared" si="1"/>
        <v>95</v>
      </c>
      <c r="F30" t="str">
        <f>VLOOKUP(B30,Athlete!A:B,2,FALSE)</f>
        <v>Wimbledon</v>
      </c>
    </row>
    <row r="31" spans="1:6" x14ac:dyDescent="0.3">
      <c r="A31" t="s">
        <v>18</v>
      </c>
      <c r="B31">
        <v>92</v>
      </c>
      <c r="C31">
        <v>70</v>
      </c>
      <c r="D31">
        <f t="shared" si="4"/>
        <v>5</v>
      </c>
      <c r="E31">
        <f t="shared" si="1"/>
        <v>96</v>
      </c>
      <c r="F31" t="str">
        <f>VLOOKUP(B31,Athlete!A:B,2,FALSE)</f>
        <v>GGAC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136B1-A0DF-4A2D-B06C-CF03079171B1}">
  <dimension ref="A1:F7"/>
  <sheetViews>
    <sheetView workbookViewId="0">
      <selection activeCell="A9" sqref="A9"/>
    </sheetView>
  </sheetViews>
  <sheetFormatPr defaultRowHeight="14.4" x14ac:dyDescent="0.3"/>
  <cols>
    <col min="1" max="1" width="11.6640625" bestFit="1" customWidth="1"/>
    <col min="2" max="2" width="14" bestFit="1" customWidth="1"/>
    <col min="3" max="3" width="22" bestFit="1" customWidth="1"/>
    <col min="4" max="4" width="8.109375" bestFit="1" customWidth="1"/>
    <col min="5" max="6" width="8.109375" customWidth="1"/>
  </cols>
  <sheetData>
    <row r="1" spans="1:6" x14ac:dyDescent="0.3">
      <c r="A1" t="s">
        <v>3</v>
      </c>
      <c r="B1" t="s">
        <v>34</v>
      </c>
      <c r="C1" t="s">
        <v>0</v>
      </c>
      <c r="D1" t="s">
        <v>14</v>
      </c>
      <c r="E1" t="s">
        <v>24</v>
      </c>
      <c r="F1" t="s">
        <v>25</v>
      </c>
    </row>
    <row r="2" spans="1:6" x14ac:dyDescent="0.3">
      <c r="A2" t="s">
        <v>20</v>
      </c>
      <c r="B2">
        <v>8</v>
      </c>
      <c r="C2" t="str">
        <f>VLOOKUP(B2,Athlete!A:B,2,FALSE)</f>
        <v>CADAC</v>
      </c>
      <c r="D2">
        <v>104</v>
      </c>
      <c r="E2">
        <f>ROUNDDOWN(RANK(D2,$D$2:$D$3,1),0)</f>
        <v>1</v>
      </c>
      <c r="F2">
        <f>101-E2</f>
        <v>100</v>
      </c>
    </row>
    <row r="3" spans="1:6" x14ac:dyDescent="0.3">
      <c r="A3" t="s">
        <v>20</v>
      </c>
      <c r="B3">
        <v>169</v>
      </c>
      <c r="C3" t="str">
        <f>VLOOKUP(B3,Athlete!A:B,2,FALSE)</f>
        <v>Wimbledon</v>
      </c>
      <c r="D3">
        <v>123.6</v>
      </c>
      <c r="E3">
        <f>ROUNDDOWN(RANK(D3,$D$2:$D$3,1),0)</f>
        <v>2</v>
      </c>
      <c r="F3">
        <f>101-E3</f>
        <v>99</v>
      </c>
    </row>
    <row r="5" spans="1:6" x14ac:dyDescent="0.3">
      <c r="A5" t="s">
        <v>9</v>
      </c>
      <c r="B5">
        <v>119</v>
      </c>
      <c r="C5" t="str">
        <f>VLOOKUP(B5,Athlete!A:B,2,FALSE)</f>
        <v>HHH</v>
      </c>
      <c r="D5">
        <v>99.5</v>
      </c>
      <c r="E5">
        <f>ROUNDDOWN(RANK(D5,$D$5:$D$7,1),0)</f>
        <v>1</v>
      </c>
      <c r="F5">
        <f>101-E5</f>
        <v>100</v>
      </c>
    </row>
    <row r="6" spans="1:6" x14ac:dyDescent="0.3">
      <c r="A6" t="s">
        <v>9</v>
      </c>
      <c r="B6">
        <v>91</v>
      </c>
      <c r="C6" t="str">
        <f>VLOOKUP(B6,Athlete!A:B,2,FALSE)</f>
        <v>GGAC</v>
      </c>
      <c r="D6">
        <v>100.7</v>
      </c>
      <c r="E6">
        <f t="shared" ref="E6:E7" si="0">ROUNDDOWN(RANK(D6,$D$5:$D$7,1),0)</f>
        <v>2</v>
      </c>
      <c r="F6">
        <f t="shared" ref="F6:F7" si="1">101-E6</f>
        <v>99</v>
      </c>
    </row>
    <row r="7" spans="1:6" x14ac:dyDescent="0.3">
      <c r="A7" t="s">
        <v>9</v>
      </c>
      <c r="B7">
        <v>163</v>
      </c>
      <c r="C7" t="str">
        <f>VLOOKUP(B7,Athlete!A:B,2,FALSE)</f>
        <v>Waverley</v>
      </c>
      <c r="D7">
        <v>104.9</v>
      </c>
      <c r="E7">
        <f t="shared" si="0"/>
        <v>3</v>
      </c>
      <c r="F7">
        <f t="shared" si="1"/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9BF93-1450-424F-AFE0-68D00B04EB76}">
  <dimension ref="A1:N6"/>
  <sheetViews>
    <sheetView tabSelected="1" workbookViewId="0">
      <selection activeCell="C3" sqref="C3"/>
    </sheetView>
  </sheetViews>
  <sheetFormatPr defaultRowHeight="14.4" x14ac:dyDescent="0.3"/>
  <cols>
    <col min="1" max="1" width="22" bestFit="1" customWidth="1"/>
    <col min="2" max="14" width="11.44140625" customWidth="1"/>
  </cols>
  <sheetData>
    <row r="1" spans="1:14" x14ac:dyDescent="0.3">
      <c r="A1" s="5" t="s">
        <v>22</v>
      </c>
      <c r="B1" s="5" t="s">
        <v>26</v>
      </c>
      <c r="C1" s="5" t="s">
        <v>23</v>
      </c>
      <c r="D1" s="4" t="s">
        <v>5</v>
      </c>
      <c r="E1" s="4" t="s">
        <v>6</v>
      </c>
      <c r="F1" s="4" t="s">
        <v>7</v>
      </c>
      <c r="G1" s="4" t="s">
        <v>19</v>
      </c>
      <c r="H1" s="4" t="s">
        <v>17</v>
      </c>
      <c r="I1" s="4" t="s">
        <v>16</v>
      </c>
      <c r="J1" s="4" t="s">
        <v>18</v>
      </c>
      <c r="K1" s="4" t="s">
        <v>8</v>
      </c>
      <c r="L1" s="4" t="s">
        <v>20</v>
      </c>
      <c r="M1" s="4" t="s">
        <v>9</v>
      </c>
      <c r="N1" s="4" t="s">
        <v>21</v>
      </c>
    </row>
    <row r="2" spans="1:14" x14ac:dyDescent="0.3">
      <c r="A2" s="3" t="s">
        <v>44</v>
      </c>
      <c r="B2" s="3">
        <v>1</v>
      </c>
      <c r="C2" s="3">
        <v>1157</v>
      </c>
      <c r="D2" s="3">
        <v>97</v>
      </c>
      <c r="E2" s="3">
        <v>293</v>
      </c>
      <c r="F2" s="3">
        <v>0</v>
      </c>
      <c r="G2" s="3">
        <v>285</v>
      </c>
      <c r="H2" s="3">
        <v>0</v>
      </c>
      <c r="I2" s="3">
        <v>0</v>
      </c>
      <c r="J2" s="3">
        <v>284</v>
      </c>
      <c r="K2" s="3">
        <v>98</v>
      </c>
      <c r="L2" s="3">
        <v>0</v>
      </c>
      <c r="M2" s="3">
        <v>100</v>
      </c>
      <c r="N2" s="3">
        <v>0</v>
      </c>
    </row>
    <row r="3" spans="1:14" x14ac:dyDescent="0.3">
      <c r="A3" s="1" t="s">
        <v>37</v>
      </c>
      <c r="B3" s="1">
        <v>2</v>
      </c>
      <c r="C3" s="1">
        <v>975</v>
      </c>
      <c r="D3" s="2">
        <v>194</v>
      </c>
      <c r="E3" s="2">
        <v>99</v>
      </c>
      <c r="F3" s="2">
        <v>0</v>
      </c>
      <c r="G3" s="2">
        <v>191</v>
      </c>
      <c r="H3" s="2">
        <v>98</v>
      </c>
      <c r="I3" s="2">
        <v>0</v>
      </c>
      <c r="J3" s="2">
        <v>195</v>
      </c>
      <c r="K3" s="2">
        <v>99</v>
      </c>
      <c r="L3" s="2">
        <v>0</v>
      </c>
      <c r="M3" s="2">
        <v>99</v>
      </c>
      <c r="N3" s="2">
        <v>0</v>
      </c>
    </row>
    <row r="4" spans="1:14" x14ac:dyDescent="0.3">
      <c r="A4" s="3" t="s">
        <v>62</v>
      </c>
      <c r="B4" s="3">
        <v>3</v>
      </c>
      <c r="C4" s="3">
        <v>970</v>
      </c>
      <c r="D4" s="3">
        <v>96</v>
      </c>
      <c r="E4" s="3">
        <v>193</v>
      </c>
      <c r="F4" s="3">
        <v>0</v>
      </c>
      <c r="G4" s="3">
        <v>289</v>
      </c>
      <c r="H4" s="3">
        <v>196</v>
      </c>
      <c r="I4" s="3">
        <v>0</v>
      </c>
      <c r="J4" s="3">
        <v>98</v>
      </c>
      <c r="K4" s="3">
        <v>0</v>
      </c>
      <c r="L4" s="3">
        <v>0</v>
      </c>
      <c r="M4" s="3">
        <v>98</v>
      </c>
      <c r="N4" s="3">
        <v>0</v>
      </c>
    </row>
    <row r="5" spans="1:14" x14ac:dyDescent="0.3">
      <c r="A5" s="1" t="s">
        <v>57</v>
      </c>
      <c r="B5" s="1">
        <v>4</v>
      </c>
      <c r="C5" s="1">
        <v>696</v>
      </c>
      <c r="D5" s="2">
        <v>199</v>
      </c>
      <c r="E5" s="2">
        <v>0</v>
      </c>
      <c r="F5" s="2">
        <v>0</v>
      </c>
      <c r="G5" s="2">
        <v>97</v>
      </c>
      <c r="H5" s="2">
        <v>100</v>
      </c>
      <c r="I5" s="2">
        <v>0</v>
      </c>
      <c r="J5" s="2">
        <v>100</v>
      </c>
      <c r="K5" s="2">
        <v>100</v>
      </c>
      <c r="L5" s="2">
        <v>100</v>
      </c>
      <c r="M5" s="2">
        <v>0</v>
      </c>
      <c r="N5" s="2">
        <v>0</v>
      </c>
    </row>
    <row r="6" spans="1:14" x14ac:dyDescent="0.3">
      <c r="A6" s="1" t="s">
        <v>69</v>
      </c>
      <c r="B6" s="1">
        <v>5</v>
      </c>
      <c r="C6" s="1">
        <v>661</v>
      </c>
      <c r="D6" s="2">
        <v>94</v>
      </c>
      <c r="E6" s="2">
        <v>94</v>
      </c>
      <c r="F6" s="2">
        <v>0</v>
      </c>
      <c r="G6" s="2">
        <v>183</v>
      </c>
      <c r="H6" s="2">
        <v>96</v>
      </c>
      <c r="I6" s="2">
        <v>0</v>
      </c>
      <c r="J6" s="2">
        <v>95</v>
      </c>
      <c r="K6" s="2">
        <v>0</v>
      </c>
      <c r="L6" s="2">
        <v>99</v>
      </c>
      <c r="M6" s="2">
        <v>0</v>
      </c>
      <c r="N6" s="2">
        <v>0</v>
      </c>
    </row>
  </sheetData>
  <autoFilter ref="A1:N6" xr:uid="{83A9BF93-1450-424F-AFE0-68D00B04EB76}">
    <sortState xmlns:xlrd2="http://schemas.microsoft.com/office/spreadsheetml/2017/richdata2" ref="A2:N6">
      <sortCondition ref="B1:B6"/>
    </sortState>
  </autoFilter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9BFC3-E10B-4CE2-964C-C70C24858EE8}">
  <dimension ref="A1:K16"/>
  <sheetViews>
    <sheetView workbookViewId="0"/>
  </sheetViews>
  <sheetFormatPr defaultRowHeight="14.4" x14ac:dyDescent="0.3"/>
  <cols>
    <col min="1" max="2" width="10" customWidth="1"/>
    <col min="3" max="3" width="19" bestFit="1" customWidth="1"/>
    <col min="5" max="5" width="10.6640625" bestFit="1" customWidth="1"/>
  </cols>
  <sheetData>
    <row r="1" spans="1:11" x14ac:dyDescent="0.3">
      <c r="A1" s="5" t="s">
        <v>4</v>
      </c>
      <c r="B1" s="5" t="s">
        <v>22</v>
      </c>
      <c r="C1" s="5" t="s">
        <v>27</v>
      </c>
      <c r="D1" s="5" t="s">
        <v>26</v>
      </c>
      <c r="E1" s="5" t="s">
        <v>23</v>
      </c>
      <c r="F1" s="4" t="s">
        <v>5</v>
      </c>
      <c r="G1" s="4" t="s">
        <v>6</v>
      </c>
      <c r="H1" s="4" t="s">
        <v>19</v>
      </c>
      <c r="I1" s="4" t="s">
        <v>17</v>
      </c>
      <c r="J1" s="4" t="s">
        <v>18</v>
      </c>
      <c r="K1" s="4" t="s">
        <v>8</v>
      </c>
    </row>
    <row r="2" spans="1:11" x14ac:dyDescent="0.3">
      <c r="A2" s="1">
        <v>8</v>
      </c>
      <c r="B2" s="1" t="s">
        <v>57</v>
      </c>
      <c r="C2" s="1" t="s">
        <v>83</v>
      </c>
      <c r="D2" s="1">
        <v>1</v>
      </c>
      <c r="E2" s="1">
        <v>300</v>
      </c>
      <c r="F2" s="1">
        <v>100</v>
      </c>
      <c r="G2" s="1">
        <v>0</v>
      </c>
      <c r="H2" s="1">
        <v>0</v>
      </c>
      <c r="I2" s="1">
        <v>100</v>
      </c>
      <c r="J2" s="1">
        <v>0</v>
      </c>
      <c r="K2" s="1">
        <v>100</v>
      </c>
    </row>
    <row r="3" spans="1:11" x14ac:dyDescent="0.3">
      <c r="A3" s="3">
        <v>91</v>
      </c>
      <c r="B3" s="3" t="s">
        <v>37</v>
      </c>
      <c r="C3" s="3" t="s">
        <v>74</v>
      </c>
      <c r="D3" s="3">
        <v>2</v>
      </c>
      <c r="E3" s="3">
        <v>296</v>
      </c>
      <c r="F3" s="3">
        <v>99</v>
      </c>
      <c r="G3" s="3">
        <v>0</v>
      </c>
      <c r="H3" s="3">
        <v>0</v>
      </c>
      <c r="I3" s="3">
        <v>98</v>
      </c>
      <c r="J3" s="3">
        <v>0</v>
      </c>
      <c r="K3" s="3">
        <v>99</v>
      </c>
    </row>
    <row r="4" spans="1:11" x14ac:dyDescent="0.3">
      <c r="A4" s="1">
        <v>7</v>
      </c>
      <c r="B4" s="1" t="s">
        <v>57</v>
      </c>
      <c r="C4" s="1" t="s">
        <v>82</v>
      </c>
      <c r="D4" s="1">
        <v>2</v>
      </c>
      <c r="E4" s="1">
        <v>296</v>
      </c>
      <c r="F4" s="1">
        <v>99</v>
      </c>
      <c r="G4" s="1">
        <v>0</v>
      </c>
      <c r="H4" s="1">
        <v>97</v>
      </c>
      <c r="I4" s="1">
        <v>0</v>
      </c>
      <c r="J4" s="1">
        <v>100</v>
      </c>
      <c r="K4" s="1">
        <v>0</v>
      </c>
    </row>
    <row r="5" spans="1:11" x14ac:dyDescent="0.3">
      <c r="A5" s="3">
        <v>163</v>
      </c>
      <c r="B5" s="3" t="s">
        <v>62</v>
      </c>
      <c r="C5" s="3" t="s">
        <v>84</v>
      </c>
      <c r="D5" s="3">
        <v>4</v>
      </c>
      <c r="E5" s="3">
        <v>295</v>
      </c>
      <c r="F5" s="3">
        <v>96</v>
      </c>
      <c r="G5" s="3">
        <v>0</v>
      </c>
      <c r="H5" s="3">
        <v>100</v>
      </c>
      <c r="I5" s="3">
        <v>99</v>
      </c>
      <c r="J5" s="3">
        <v>0</v>
      </c>
      <c r="K5" s="3">
        <v>0</v>
      </c>
    </row>
    <row r="6" spans="1:11" x14ac:dyDescent="0.3">
      <c r="A6" s="1">
        <v>93</v>
      </c>
      <c r="B6" s="1" t="s">
        <v>37</v>
      </c>
      <c r="C6" s="1" t="s">
        <v>76</v>
      </c>
      <c r="D6" s="1">
        <v>5</v>
      </c>
      <c r="E6" s="1">
        <v>292</v>
      </c>
      <c r="F6" s="1">
        <v>95</v>
      </c>
      <c r="G6" s="1">
        <v>0</v>
      </c>
      <c r="H6" s="1">
        <v>98</v>
      </c>
      <c r="I6" s="1">
        <v>0</v>
      </c>
      <c r="J6" s="1">
        <v>99</v>
      </c>
      <c r="K6" s="1">
        <v>0</v>
      </c>
    </row>
    <row r="7" spans="1:11" x14ac:dyDescent="0.3">
      <c r="A7" s="3">
        <v>166</v>
      </c>
      <c r="B7" s="3" t="s">
        <v>62</v>
      </c>
      <c r="C7" s="3" t="s">
        <v>85</v>
      </c>
      <c r="D7" s="3">
        <v>6</v>
      </c>
      <c r="E7" s="3">
        <v>289</v>
      </c>
      <c r="F7" s="3">
        <v>0</v>
      </c>
      <c r="G7" s="3">
        <v>97</v>
      </c>
      <c r="H7" s="3">
        <v>94</v>
      </c>
      <c r="I7" s="3">
        <v>0</v>
      </c>
      <c r="J7" s="3">
        <v>98</v>
      </c>
      <c r="K7" s="3">
        <v>0</v>
      </c>
    </row>
    <row r="8" spans="1:11" x14ac:dyDescent="0.3">
      <c r="A8" s="1">
        <v>92</v>
      </c>
      <c r="B8" s="1" t="s">
        <v>37</v>
      </c>
      <c r="C8" s="1" t="s">
        <v>75</v>
      </c>
      <c r="D8" s="1">
        <v>7</v>
      </c>
      <c r="E8" s="1">
        <v>288</v>
      </c>
      <c r="F8" s="1">
        <v>0</v>
      </c>
      <c r="G8" s="1">
        <v>99</v>
      </c>
      <c r="H8" s="1">
        <v>93</v>
      </c>
      <c r="I8" s="1">
        <v>0</v>
      </c>
      <c r="J8" s="1">
        <v>96</v>
      </c>
      <c r="K8" s="1">
        <v>0</v>
      </c>
    </row>
    <row r="9" spans="1:11" x14ac:dyDescent="0.3">
      <c r="A9" s="3">
        <v>167</v>
      </c>
      <c r="B9" s="3" t="s">
        <v>62</v>
      </c>
      <c r="C9" s="3" t="s">
        <v>86</v>
      </c>
      <c r="D9" s="3">
        <v>7</v>
      </c>
      <c r="E9" s="3">
        <v>288</v>
      </c>
      <c r="F9" s="3">
        <v>0</v>
      </c>
      <c r="G9" s="3">
        <v>96</v>
      </c>
      <c r="H9" s="3">
        <v>95</v>
      </c>
      <c r="I9" s="3">
        <v>97</v>
      </c>
      <c r="J9" s="3">
        <v>0</v>
      </c>
      <c r="K9" s="3">
        <v>0</v>
      </c>
    </row>
    <row r="10" spans="1:11" x14ac:dyDescent="0.3">
      <c r="A10" s="1">
        <v>119</v>
      </c>
      <c r="B10" s="1" t="s">
        <v>44</v>
      </c>
      <c r="C10" s="1" t="s">
        <v>81</v>
      </c>
      <c r="D10" s="1">
        <v>9</v>
      </c>
      <c r="E10" s="1">
        <v>286</v>
      </c>
      <c r="F10" s="1">
        <v>97</v>
      </c>
      <c r="G10" s="1">
        <v>0</v>
      </c>
      <c r="H10" s="1">
        <v>96</v>
      </c>
      <c r="I10" s="1">
        <v>0</v>
      </c>
      <c r="J10" s="1">
        <v>93</v>
      </c>
      <c r="K10" s="1">
        <v>0</v>
      </c>
    </row>
    <row r="11" spans="1:11" x14ac:dyDescent="0.3">
      <c r="A11" s="3">
        <v>169</v>
      </c>
      <c r="B11" s="3" t="s">
        <v>69</v>
      </c>
      <c r="C11" s="3" t="s">
        <v>87</v>
      </c>
      <c r="D11" s="3">
        <v>10</v>
      </c>
      <c r="E11" s="3">
        <v>281</v>
      </c>
      <c r="F11" s="3">
        <v>0</v>
      </c>
      <c r="G11" s="3">
        <v>94</v>
      </c>
      <c r="H11" s="3">
        <v>92</v>
      </c>
      <c r="I11" s="3">
        <v>0</v>
      </c>
      <c r="J11" s="3">
        <v>95</v>
      </c>
      <c r="K11" s="3">
        <v>0</v>
      </c>
    </row>
    <row r="12" spans="1:11" x14ac:dyDescent="0.3">
      <c r="A12" s="1">
        <v>173</v>
      </c>
      <c r="B12" s="1" t="s">
        <v>69</v>
      </c>
      <c r="C12" s="1" t="s">
        <v>88</v>
      </c>
      <c r="D12" s="1">
        <v>10</v>
      </c>
      <c r="E12" s="1">
        <v>281</v>
      </c>
      <c r="F12" s="1">
        <v>94</v>
      </c>
      <c r="G12" s="1">
        <v>0</v>
      </c>
      <c r="H12" s="1">
        <v>91</v>
      </c>
      <c r="I12" s="1">
        <v>96</v>
      </c>
      <c r="J12" s="1">
        <v>0</v>
      </c>
      <c r="K12" s="1">
        <v>0</v>
      </c>
    </row>
    <row r="13" spans="1:11" x14ac:dyDescent="0.3">
      <c r="A13" s="3">
        <v>115</v>
      </c>
      <c r="B13" s="3" t="s">
        <v>44</v>
      </c>
      <c r="C13" s="3" t="s">
        <v>77</v>
      </c>
      <c r="D13" s="3">
        <v>12</v>
      </c>
      <c r="E13" s="3">
        <v>199</v>
      </c>
      <c r="F13" s="3">
        <v>0</v>
      </c>
      <c r="G13" s="3">
        <v>100</v>
      </c>
      <c r="H13" s="3">
        <v>99</v>
      </c>
      <c r="I13" s="3">
        <v>0</v>
      </c>
      <c r="J13" s="3">
        <v>0</v>
      </c>
      <c r="K13" s="3">
        <v>0</v>
      </c>
    </row>
    <row r="14" spans="1:11" x14ac:dyDescent="0.3">
      <c r="A14" s="1">
        <v>116</v>
      </c>
      <c r="B14" s="1" t="s">
        <v>44</v>
      </c>
      <c r="C14" s="1" t="s">
        <v>78</v>
      </c>
      <c r="D14" s="1">
        <v>13</v>
      </c>
      <c r="E14" s="1">
        <v>195</v>
      </c>
      <c r="F14" s="1">
        <v>0</v>
      </c>
      <c r="G14" s="1">
        <v>98</v>
      </c>
      <c r="H14" s="1">
        <v>0</v>
      </c>
      <c r="I14" s="1">
        <v>0</v>
      </c>
      <c r="J14" s="1">
        <v>97</v>
      </c>
      <c r="K14" s="1">
        <v>0</v>
      </c>
    </row>
    <row r="15" spans="1:11" x14ac:dyDescent="0.3">
      <c r="A15" s="3">
        <v>118</v>
      </c>
      <c r="B15" s="3" t="s">
        <v>44</v>
      </c>
      <c r="C15" s="3" t="s">
        <v>80</v>
      </c>
      <c r="D15" s="3">
        <v>14</v>
      </c>
      <c r="E15" s="3">
        <v>189</v>
      </c>
      <c r="F15" s="3">
        <v>0</v>
      </c>
      <c r="G15" s="3">
        <v>95</v>
      </c>
      <c r="H15" s="3">
        <v>0</v>
      </c>
      <c r="I15" s="3">
        <v>0</v>
      </c>
      <c r="J15" s="3">
        <v>94</v>
      </c>
      <c r="K15" s="3">
        <v>0</v>
      </c>
    </row>
    <row r="16" spans="1:11" x14ac:dyDescent="0.3">
      <c r="A16" s="1">
        <v>117</v>
      </c>
      <c r="B16" s="1" t="s">
        <v>44</v>
      </c>
      <c r="C16" s="1" t="s">
        <v>79</v>
      </c>
      <c r="D16" s="1">
        <v>15</v>
      </c>
      <c r="E16" s="1">
        <v>188</v>
      </c>
      <c r="F16" s="1">
        <v>0</v>
      </c>
      <c r="G16" s="1">
        <v>0</v>
      </c>
      <c r="H16" s="1">
        <v>90</v>
      </c>
      <c r="I16" s="1">
        <v>0</v>
      </c>
      <c r="J16" s="1">
        <v>0</v>
      </c>
      <c r="K16" s="1">
        <v>98</v>
      </c>
    </row>
  </sheetData>
  <autoFilter ref="A1:K16" xr:uid="{AF29BFC3-E10B-4CE2-964C-C70C24858EE8}">
    <sortState xmlns:xlrd2="http://schemas.microsoft.com/office/spreadsheetml/2017/richdata2" ref="A2:K16">
      <sortCondition ref="D1:D16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DCF43-7D8D-4EEA-96DE-C66A6183CC8A}">
  <dimension ref="A1:K16"/>
  <sheetViews>
    <sheetView workbookViewId="0">
      <selection activeCell="A17" sqref="A17:XFD17"/>
    </sheetView>
  </sheetViews>
  <sheetFormatPr defaultRowHeight="14.4" x14ac:dyDescent="0.3"/>
  <cols>
    <col min="1" max="2" width="10" customWidth="1"/>
    <col min="3" max="3" width="19" bestFit="1" customWidth="1"/>
    <col min="5" max="5" width="10.6640625" bestFit="1" customWidth="1"/>
  </cols>
  <sheetData>
    <row r="1" spans="1:11" x14ac:dyDescent="0.3">
      <c r="A1" s="5" t="s">
        <v>4</v>
      </c>
      <c r="B1" s="5" t="s">
        <v>22</v>
      </c>
      <c r="C1" s="5" t="s">
        <v>27</v>
      </c>
      <c r="D1" s="5" t="s">
        <v>26</v>
      </c>
      <c r="E1" s="5" t="s">
        <v>23</v>
      </c>
      <c r="F1" s="4" t="s">
        <v>32</v>
      </c>
      <c r="G1" s="4" t="s">
        <v>33</v>
      </c>
      <c r="H1" s="4" t="s">
        <v>28</v>
      </c>
      <c r="I1" s="4" t="s">
        <v>29</v>
      </c>
      <c r="J1" s="4" t="s">
        <v>30</v>
      </c>
      <c r="K1" s="4" t="s">
        <v>31</v>
      </c>
    </row>
    <row r="2" spans="1:11" x14ac:dyDescent="0.3">
      <c r="A2" s="1">
        <v>8</v>
      </c>
      <c r="B2" s="1" t="s">
        <v>57</v>
      </c>
      <c r="C2" s="1" t="s">
        <v>83</v>
      </c>
      <c r="D2" s="1">
        <v>1</v>
      </c>
      <c r="E2" s="1">
        <v>300</v>
      </c>
      <c r="F2" s="1">
        <v>23.9</v>
      </c>
      <c r="G2" s="1">
        <v>0</v>
      </c>
      <c r="H2" s="1">
        <v>0</v>
      </c>
      <c r="I2" s="1">
        <v>7.87</v>
      </c>
      <c r="J2" s="1">
        <v>0</v>
      </c>
      <c r="K2" s="1">
        <v>9.94</v>
      </c>
    </row>
    <row r="3" spans="1:11" x14ac:dyDescent="0.3">
      <c r="A3" s="3">
        <v>91</v>
      </c>
      <c r="B3" s="3" t="s">
        <v>37</v>
      </c>
      <c r="C3" s="3" t="s">
        <v>74</v>
      </c>
      <c r="D3" s="3">
        <v>2</v>
      </c>
      <c r="E3" s="3">
        <v>296</v>
      </c>
      <c r="F3" s="3">
        <v>24.1</v>
      </c>
      <c r="G3" s="3">
        <v>0</v>
      </c>
      <c r="H3" s="3">
        <v>0</v>
      </c>
      <c r="I3" s="3">
        <v>7.14</v>
      </c>
      <c r="J3" s="3">
        <v>0</v>
      </c>
      <c r="K3" s="3">
        <v>9.1300000000000008</v>
      </c>
    </row>
    <row r="4" spans="1:11" x14ac:dyDescent="0.3">
      <c r="A4" s="1">
        <v>7</v>
      </c>
      <c r="B4" s="1" t="s">
        <v>57</v>
      </c>
      <c r="C4" s="1" t="s">
        <v>82</v>
      </c>
      <c r="D4" s="1">
        <v>2</v>
      </c>
      <c r="E4" s="1">
        <v>296</v>
      </c>
      <c r="F4" s="1">
        <v>24.1</v>
      </c>
      <c r="G4" s="1">
        <v>0</v>
      </c>
      <c r="H4" s="1">
        <v>2.33</v>
      </c>
      <c r="I4" s="1">
        <v>0</v>
      </c>
      <c r="J4" s="1">
        <v>84</v>
      </c>
      <c r="K4" s="1">
        <v>0</v>
      </c>
    </row>
    <row r="5" spans="1:11" x14ac:dyDescent="0.3">
      <c r="A5" s="3">
        <v>163</v>
      </c>
      <c r="B5" s="3" t="s">
        <v>62</v>
      </c>
      <c r="C5" s="3" t="s">
        <v>84</v>
      </c>
      <c r="D5" s="3">
        <v>4</v>
      </c>
      <c r="E5" s="3">
        <v>295</v>
      </c>
      <c r="F5" s="3">
        <v>24.7</v>
      </c>
      <c r="G5" s="3">
        <v>0</v>
      </c>
      <c r="H5" s="3">
        <v>2.61</v>
      </c>
      <c r="I5" s="3">
        <v>7.18</v>
      </c>
      <c r="J5" s="3">
        <v>0</v>
      </c>
      <c r="K5" s="3">
        <v>0</v>
      </c>
    </row>
    <row r="6" spans="1:11" x14ac:dyDescent="0.3">
      <c r="A6" s="1">
        <v>93</v>
      </c>
      <c r="B6" s="1" t="s">
        <v>37</v>
      </c>
      <c r="C6" s="1" t="s">
        <v>76</v>
      </c>
      <c r="D6" s="1">
        <v>5</v>
      </c>
      <c r="E6" s="1">
        <v>292</v>
      </c>
      <c r="F6" s="1">
        <v>24.8</v>
      </c>
      <c r="G6" s="1">
        <v>0</v>
      </c>
      <c r="H6" s="1">
        <v>2.35</v>
      </c>
      <c r="I6" s="1">
        <v>0</v>
      </c>
      <c r="J6" s="1">
        <v>79</v>
      </c>
      <c r="K6" s="1">
        <v>0</v>
      </c>
    </row>
    <row r="7" spans="1:11" x14ac:dyDescent="0.3">
      <c r="A7" s="3">
        <v>166</v>
      </c>
      <c r="B7" s="3" t="s">
        <v>62</v>
      </c>
      <c r="C7" s="3" t="s">
        <v>85</v>
      </c>
      <c r="D7" s="3">
        <v>6</v>
      </c>
      <c r="E7" s="3">
        <v>289</v>
      </c>
      <c r="F7" s="3">
        <v>0</v>
      </c>
      <c r="G7" s="3">
        <v>54.9</v>
      </c>
      <c r="H7" s="3">
        <v>2.19</v>
      </c>
      <c r="I7" s="3">
        <v>0</v>
      </c>
      <c r="J7" s="3">
        <v>74</v>
      </c>
      <c r="K7" s="3">
        <v>0</v>
      </c>
    </row>
    <row r="8" spans="1:11" x14ac:dyDescent="0.3">
      <c r="A8" s="1">
        <v>92</v>
      </c>
      <c r="B8" s="1" t="s">
        <v>37</v>
      </c>
      <c r="C8" s="1" t="s">
        <v>75</v>
      </c>
      <c r="D8" s="1">
        <v>7</v>
      </c>
      <c r="E8" s="1">
        <v>288</v>
      </c>
      <c r="F8" s="1">
        <v>0</v>
      </c>
      <c r="G8" s="1">
        <v>53.3</v>
      </c>
      <c r="H8" s="1">
        <v>2.13</v>
      </c>
      <c r="I8" s="1">
        <v>0</v>
      </c>
      <c r="J8" s="1">
        <v>70</v>
      </c>
      <c r="K8" s="1">
        <v>0</v>
      </c>
    </row>
    <row r="9" spans="1:11" x14ac:dyDescent="0.3">
      <c r="A9" s="3">
        <v>167</v>
      </c>
      <c r="B9" s="3" t="s">
        <v>62</v>
      </c>
      <c r="C9" s="3" t="s">
        <v>86</v>
      </c>
      <c r="D9" s="3">
        <v>7</v>
      </c>
      <c r="E9" s="3">
        <v>288</v>
      </c>
      <c r="F9" s="3">
        <v>0</v>
      </c>
      <c r="G9" s="3">
        <v>55</v>
      </c>
      <c r="H9" s="3">
        <v>2.21</v>
      </c>
      <c r="I9" s="3">
        <v>6.69</v>
      </c>
      <c r="J9" s="3">
        <v>0</v>
      </c>
      <c r="K9" s="3">
        <v>0</v>
      </c>
    </row>
    <row r="10" spans="1:11" x14ac:dyDescent="0.3">
      <c r="A10" s="1">
        <v>119</v>
      </c>
      <c r="B10" s="1" t="s">
        <v>44</v>
      </c>
      <c r="C10" s="1" t="s">
        <v>81</v>
      </c>
      <c r="D10" s="1">
        <v>9</v>
      </c>
      <c r="E10" s="1">
        <v>286</v>
      </c>
      <c r="F10" s="1">
        <v>24.6</v>
      </c>
      <c r="G10" s="1">
        <v>0</v>
      </c>
      <c r="H10" s="1">
        <v>2.31</v>
      </c>
      <c r="I10" s="1">
        <v>0</v>
      </c>
      <c r="J10" s="1">
        <v>65</v>
      </c>
      <c r="K10" s="1">
        <v>0</v>
      </c>
    </row>
    <row r="11" spans="1:11" x14ac:dyDescent="0.3">
      <c r="A11" s="3">
        <v>169</v>
      </c>
      <c r="B11" s="3" t="s">
        <v>69</v>
      </c>
      <c r="C11" s="3" t="s">
        <v>87</v>
      </c>
      <c r="D11" s="3">
        <v>10</v>
      </c>
      <c r="E11" s="3">
        <v>281</v>
      </c>
      <c r="F11" s="3">
        <v>0</v>
      </c>
      <c r="G11" s="3">
        <v>61</v>
      </c>
      <c r="H11" s="3">
        <v>2.02</v>
      </c>
      <c r="I11" s="3">
        <v>0</v>
      </c>
      <c r="J11" s="3">
        <v>68</v>
      </c>
      <c r="K11" s="3">
        <v>0</v>
      </c>
    </row>
    <row r="12" spans="1:11" x14ac:dyDescent="0.3">
      <c r="A12" s="1">
        <v>173</v>
      </c>
      <c r="B12" s="1" t="s">
        <v>69</v>
      </c>
      <c r="C12" s="1" t="s">
        <v>88</v>
      </c>
      <c r="D12" s="1">
        <v>10</v>
      </c>
      <c r="E12" s="1">
        <v>281</v>
      </c>
      <c r="F12" s="1">
        <v>28.9</v>
      </c>
      <c r="G12" s="1">
        <v>0</v>
      </c>
      <c r="H12" s="1">
        <v>2</v>
      </c>
      <c r="I12" s="1">
        <v>5.79</v>
      </c>
      <c r="J12" s="1">
        <v>0</v>
      </c>
      <c r="K12" s="1">
        <v>0</v>
      </c>
    </row>
    <row r="13" spans="1:11" x14ac:dyDescent="0.3">
      <c r="A13" s="3">
        <v>115</v>
      </c>
      <c r="B13" s="3" t="s">
        <v>44</v>
      </c>
      <c r="C13" s="3" t="s">
        <v>77</v>
      </c>
      <c r="D13" s="3">
        <v>12</v>
      </c>
      <c r="E13" s="3">
        <v>199</v>
      </c>
      <c r="F13" s="3">
        <v>0</v>
      </c>
      <c r="G13" s="3">
        <v>52.4</v>
      </c>
      <c r="H13" s="3">
        <v>2.42</v>
      </c>
      <c r="I13" s="3">
        <v>0</v>
      </c>
      <c r="J13" s="3">
        <v>0</v>
      </c>
      <c r="K13" s="3">
        <v>0</v>
      </c>
    </row>
    <row r="14" spans="1:11" x14ac:dyDescent="0.3">
      <c r="A14" s="1">
        <v>116</v>
      </c>
      <c r="B14" s="1" t="s">
        <v>44</v>
      </c>
      <c r="C14" s="1" t="s">
        <v>78</v>
      </c>
      <c r="D14" s="1">
        <v>13</v>
      </c>
      <c r="E14" s="1">
        <v>195</v>
      </c>
      <c r="F14" s="1">
        <v>0</v>
      </c>
      <c r="G14" s="1">
        <v>53.4</v>
      </c>
      <c r="H14" s="1">
        <v>0</v>
      </c>
      <c r="I14" s="1">
        <v>0</v>
      </c>
      <c r="J14" s="1">
        <v>71</v>
      </c>
      <c r="K14" s="1">
        <v>0</v>
      </c>
    </row>
    <row r="15" spans="1:11" x14ac:dyDescent="0.3">
      <c r="A15" s="3">
        <v>118</v>
      </c>
      <c r="B15" s="3" t="s">
        <v>44</v>
      </c>
      <c r="C15" s="3" t="s">
        <v>80</v>
      </c>
      <c r="D15" s="3">
        <v>14</v>
      </c>
      <c r="E15" s="3">
        <v>189</v>
      </c>
      <c r="F15" s="3">
        <v>0</v>
      </c>
      <c r="G15" s="3">
        <v>57.1</v>
      </c>
      <c r="H15" s="3">
        <v>0</v>
      </c>
      <c r="I15" s="3">
        <v>0</v>
      </c>
      <c r="J15" s="3">
        <v>67</v>
      </c>
      <c r="K15" s="3">
        <v>0</v>
      </c>
    </row>
    <row r="16" spans="1:11" x14ac:dyDescent="0.3">
      <c r="A16" s="1">
        <v>117</v>
      </c>
      <c r="B16" s="1" t="s">
        <v>44</v>
      </c>
      <c r="C16" s="1" t="s">
        <v>79</v>
      </c>
      <c r="D16" s="1">
        <v>15</v>
      </c>
      <c r="E16" s="1">
        <v>188</v>
      </c>
      <c r="F16" s="1">
        <v>0</v>
      </c>
      <c r="G16" s="1">
        <v>0</v>
      </c>
      <c r="H16" s="1">
        <v>1.65</v>
      </c>
      <c r="I16" s="1">
        <v>0</v>
      </c>
      <c r="J16" s="1">
        <v>0</v>
      </c>
      <c r="K16" s="1">
        <v>3.95</v>
      </c>
    </row>
  </sheetData>
  <autoFilter ref="A1:K16" xr:uid="{C4EDCF43-7D8D-4EEA-96DE-C66A6183CC8A}">
    <sortState xmlns:xlrd2="http://schemas.microsoft.com/office/spreadsheetml/2017/richdata2" ref="A2:K16">
      <sortCondition ref="D1:D1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Club</vt:lpstr>
      <vt:lpstr>Athlete</vt:lpstr>
      <vt:lpstr>Event</vt:lpstr>
      <vt:lpstr>Track Results</vt:lpstr>
      <vt:lpstr>Field Results</vt:lpstr>
      <vt:lpstr>Relay Results</vt:lpstr>
      <vt:lpstr>Club Results</vt:lpstr>
      <vt:lpstr>Athlete Scores</vt:lpstr>
      <vt:lpstr>Athlete Results</vt:lpstr>
      <vt:lpstr>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Andrews</dc:creator>
  <cp:lastModifiedBy>Thomas Andrews</cp:lastModifiedBy>
  <cp:lastPrinted>2020-04-21T14:04:46Z</cp:lastPrinted>
  <dcterms:created xsi:type="dcterms:W3CDTF">2020-02-01T13:13:33Z</dcterms:created>
  <dcterms:modified xsi:type="dcterms:W3CDTF">2022-01-30T09:18:16Z</dcterms:modified>
</cp:coreProperties>
</file>